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whor\Documents\Andys\Enduros\"/>
    </mc:Choice>
  </mc:AlternateContent>
  <bookViews>
    <workbookView xWindow="240" yWindow="60" windowWidth="20115" windowHeight="8010" xr2:uid="{00000000-000D-0000-FFFF-FFFF00000000}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N33" i="1" l="1"/>
  <c r="N26" i="1"/>
  <c r="N23" i="1"/>
  <c r="N22" i="1"/>
  <c r="N21" i="1"/>
  <c r="N24" i="1"/>
  <c r="B12" i="1"/>
  <c r="B13" i="1" s="1"/>
  <c r="B14" i="1" s="1"/>
  <c r="E12" i="1" l="1"/>
  <c r="E13" i="1" s="1"/>
  <c r="E14" i="1" s="1"/>
  <c r="Q19" i="1" l="1"/>
  <c r="Q32" i="1" l="1"/>
  <c r="Q31" i="1"/>
  <c r="Q30" i="1"/>
  <c r="Q29" i="1"/>
  <c r="Q26" i="1"/>
  <c r="Q28" i="1"/>
  <c r="Q27" i="1"/>
  <c r="Q25" i="1"/>
  <c r="Q24" i="1"/>
  <c r="Q22" i="1"/>
  <c r="Q21" i="1"/>
  <c r="Q23" i="1"/>
  <c r="Q20" i="1"/>
  <c r="Q33" i="1"/>
  <c r="H16" i="2"/>
  <c r="H15" i="2"/>
  <c r="H3" i="2"/>
  <c r="E12" i="2"/>
  <c r="H12" i="2" s="1"/>
  <c r="H14" i="2"/>
  <c r="H13" i="2"/>
  <c r="H11" i="2"/>
  <c r="H10" i="2"/>
  <c r="H9" i="2"/>
  <c r="E7" i="2"/>
  <c r="H7" i="2" s="1"/>
  <c r="E8" i="2"/>
  <c r="H8" i="2" s="1"/>
  <c r="E6" i="2"/>
  <c r="H6" i="2" s="1"/>
  <c r="E5" i="2"/>
  <c r="H5" i="2" s="1"/>
  <c r="H4" i="2"/>
</calcChain>
</file>

<file path=xl/sharedStrings.xml><?xml version="1.0" encoding="utf-8"?>
<sst xmlns="http://schemas.openxmlformats.org/spreadsheetml/2006/main" count="140" uniqueCount="68">
  <si>
    <t>Tomy Turbo</t>
  </si>
  <si>
    <t>Race Control AFX</t>
  </si>
  <si>
    <t>WHO</t>
  </si>
  <si>
    <t>Slot Magazine</t>
  </si>
  <si>
    <t>SCHORC</t>
  </si>
  <si>
    <t>Twiddys Tiddlers</t>
  </si>
  <si>
    <t>HONK Mk 2</t>
  </si>
  <si>
    <t>Winning Distance</t>
  </si>
  <si>
    <t>Miles</t>
  </si>
  <si>
    <t>Avg Speed</t>
  </si>
  <si>
    <t>mph</t>
  </si>
  <si>
    <t>Scale Speed</t>
  </si>
  <si>
    <t>FLBT</t>
  </si>
  <si>
    <t>HO Virgin Racing</t>
  </si>
  <si>
    <t>HONK</t>
  </si>
  <si>
    <t xml:space="preserve">Race Control AFX </t>
  </si>
  <si>
    <t xml:space="preserve">Worthing Peers </t>
  </si>
  <si>
    <t xml:space="preserve">ART </t>
  </si>
  <si>
    <t xml:space="preserve">FLBT </t>
  </si>
  <si>
    <t xml:space="preserve">HO Virgin Racing </t>
  </si>
  <si>
    <t>AFX Mega G 1.7 (LWB)</t>
  </si>
  <si>
    <t xml:space="preserve">PADD </t>
  </si>
  <si>
    <t>Mods and Rokars</t>
  </si>
  <si>
    <t xml:space="preserve">‘HO Racing Ahead.com’ </t>
  </si>
  <si>
    <t>AFX Mega G 1.5 (SWB)</t>
  </si>
  <si>
    <t xml:space="preserve">DHORC </t>
  </si>
  <si>
    <t xml:space="preserve">Race Control </t>
  </si>
  <si>
    <t xml:space="preserve">Worthing HO </t>
  </si>
  <si>
    <t xml:space="preserve">Allsorts </t>
  </si>
  <si>
    <t>Chassis type</t>
  </si>
  <si>
    <t>   </t>
  </si>
  <si>
    <t>FLBT   </t>
  </si>
  <si>
    <t>ToJoMo            </t>
  </si>
  <si>
    <t>Allsorts                 </t>
  </si>
  <si>
    <t>DHORC Evo   </t>
  </si>
  <si>
    <t>Race Control   </t>
  </si>
  <si>
    <t>Pinewood RW     </t>
  </si>
  <si>
    <t>HONK / HONK Mk2</t>
  </si>
  <si>
    <t>DHORC /DHORC Evo</t>
  </si>
  <si>
    <t>WHO/  Worthing HO / Peers</t>
  </si>
  <si>
    <t>SCHORC / HORA</t>
  </si>
  <si>
    <t xml:space="preserve">Total Laps </t>
  </si>
  <si>
    <t>Events</t>
  </si>
  <si>
    <t>Average Laps</t>
  </si>
  <si>
    <t>Sorted by Average Lap count</t>
  </si>
  <si>
    <t>AFX Mega G+ 1.7 (LWB)</t>
  </si>
  <si>
    <t>Larkfield</t>
  </si>
  <si>
    <t>Team AFX SF</t>
  </si>
  <si>
    <t>GEKK Racing</t>
  </si>
  <si>
    <t>Race Control AFX / PADD/GEKK</t>
  </si>
  <si>
    <t>FLBT/Slot Mag/ AFX SF</t>
  </si>
  <si>
    <t>Team Worthing-Derby</t>
  </si>
  <si>
    <t>Team AFX FLBT</t>
  </si>
  <si>
    <t>Larkfield Too</t>
  </si>
  <si>
    <t>FLBT/Slot Mag/ AFX SF/AFX FLBT</t>
  </si>
  <si>
    <t>Total Laps</t>
  </si>
  <si>
    <t>Track Length</t>
  </si>
  <si>
    <t>Total Distance Covered</t>
  </si>
  <si>
    <t>Feet to Miles</t>
  </si>
  <si>
    <t>Miles per Hour</t>
  </si>
  <si>
    <t>Scale speed</t>
  </si>
  <si>
    <t>Feet</t>
  </si>
  <si>
    <t>feet</t>
  </si>
  <si>
    <t>(5280 ft to Mile)</t>
  </si>
  <si>
    <t>( devide by 6)</t>
  </si>
  <si>
    <t>AFX FLBT</t>
  </si>
  <si>
    <t>Worthing HO</t>
  </si>
  <si>
    <t>GEKK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</si>
</sst>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0" fillId="0" borderId="0" xfId="0" applyNumberFormat="1" applyFont="1" applyFill="1" applyBorder="1" applyAlignment="1" applyProtection="1">
      <alignment vertical="top"/>
      <protection locked="0"/>
    </xf>
    <xf numFmtId="0" fontId="0" fillId="0" borderId="3" xfId="0" applyBorder="1"/>
    <xf numFmtId="0" fontId="0" fillId="0" borderId="4" xfId="0" applyBorder="1"/>
    <xf numFmtId="0" fontId="0" fillId="0" borderId="3" xfId="0" applyNumberFormat="1" applyFont="1" applyFill="1" applyBorder="1" applyAlignment="1" applyProtection="1">
      <alignment vertical="top"/>
      <protection locked="0"/>
    </xf>
    <xf numFmtId="0" fontId="0" fillId="0" borderId="4" xfId="0" applyNumberFormat="1" applyFont="1" applyFill="1" applyBorder="1" applyAlignment="1" applyProtection="1">
      <alignment vertical="top"/>
      <protection locked="0"/>
    </xf>
    <xf numFmtId="2" fontId="0" fillId="0" borderId="3" xfId="0" applyNumberFormat="1" applyBorder="1"/>
    <xf numFmtId="0" fontId="0" fillId="0" borderId="5" xfId="0" applyBorder="1"/>
    <xf numFmtId="0" fontId="0" fillId="0" borderId="6" xfId="0" applyBorder="1"/>
    <xf numFmtId="0" fontId="2" fillId="0" borderId="0" xfId="0" applyFont="1"/>
    <xf numFmtId="0" fontId="0" fillId="0" borderId="0" xfId="0" applyBorder="1"/>
    <xf numFmtId="1" fontId="0" fillId="0" borderId="0" xfId="0" applyNumberFormat="1"/>
    <xf numFmtId="0" fontId="0" fillId="0" borderId="0" xfId="0" applyBorder="1"/>
    <xf numFmtId="1" fontId="0" fillId="0" borderId="0" xfId="0" applyNumberFormat="1" applyBorder="1" applyAlignment="1">
      <alignment horizontal="left"/>
    </xf>
    <xf numFmtId="1" fontId="0" fillId="0" borderId="7" xfId="0" applyNumberFormat="1" applyBorder="1"/>
    <xf numFmtId="1" fontId="0" fillId="0" borderId="2" xfId="0" applyNumberFormat="1" applyBorder="1"/>
    <xf numFmtId="1" fontId="0" fillId="0" borderId="4" xfId="0" applyNumberFormat="1" applyBorder="1" applyAlignment="1">
      <alignment horizontal="left"/>
    </xf>
    <xf numFmtId="0" fontId="0" fillId="0" borderId="5" xfId="0" applyBorder="1"/>
    <xf numFmtId="0" fontId="0" fillId="0" borderId="8" xfId="0" applyBorder="1"/>
    <xf numFmtId="1" fontId="0" fillId="0" borderId="8" xfId="0" applyNumberFormat="1" applyBorder="1" applyAlignment="1">
      <alignment horizontal="left"/>
    </xf>
    <xf numFmtId="1" fontId="0" fillId="0" borderId="6" xfId="0" applyNumberFormat="1" applyBorder="1" applyAlignment="1">
      <alignment horizontal="left"/>
    </xf>
    <xf numFmtId="0" fontId="0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wrapText="1"/>
    </xf>
    <xf numFmtId="2" fontId="0" fillId="0" borderId="0" xfId="0" applyNumberFormat="1" applyAlignment="1">
      <alignment wrapText="1"/>
    </xf>
    <xf numFmtId="0" fontId="0" fillId="0" borderId="4" xfId="0" applyNumberFormat="1" applyFont="1" applyFill="1" applyBorder="1" applyAlignment="1" applyProtection="1">
      <alignment horizontal="center" vertical="top"/>
      <protection locked="0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0" xfId="0" applyBorder="1" applyAlignment="1">
      <alignment horizontal="left"/>
    </xf>
    <xf numFmtId="1" fontId="0" fillId="0" borderId="7" xfId="0" applyNumberFormat="1" applyBorder="1" applyAlignment="1"/>
    <xf numFmtId="1" fontId="0" fillId="0" borderId="0" xfId="0" applyNumberFormat="1" applyBorder="1" applyAlignment="1"/>
    <xf numFmtId="1" fontId="0" fillId="0" borderId="8" xfId="0" applyNumberFormat="1" applyBorder="1" applyAlignment="1"/>
    <xf numFmtId="0" fontId="3" fillId="0" borderId="3" xfId="0" applyNumberFormat="1" applyFont="1" applyFill="1" applyBorder="1" applyAlignment="1" applyProtection="1">
      <alignment vertical="center"/>
      <protection locked="0"/>
    </xf>
    <xf numFmtId="0" fontId="0" fillId="0" borderId="3" xfId="0" applyFill="1" applyBorder="1"/>
    <xf numFmtId="1" fontId="0" fillId="0" borderId="7" xfId="0" applyNumberFormat="1" applyBorder="1" applyAlignment="1">
      <alignment horizontal="left"/>
    </xf>
    <xf numFmtId="0" fontId="0" fillId="0" borderId="8" xfId="0" applyBorder="1" applyAlignment="1">
      <alignment horizontal="left"/>
    </xf>
    <xf numFmtId="1" fontId="0" fillId="0" borderId="0" xfId="0" applyNumberFormat="1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0" xfId="0" applyBorder="1" applyAlignment="1">
      <alignment horizontal="center"/>
    </xf>
    <xf numFmtId="1" fontId="0" fillId="0" borderId="8" xfId="0" applyNumberFormat="1" applyBorder="1" applyAlignment="1">
      <alignment horizontal="center"/>
    </xf>
    <xf numFmtId="0" fontId="0" fillId="0" borderId="4" xfId="0" applyBorder="1" applyAlignment="1">
      <alignment horizontal="left"/>
    </xf>
    <xf numFmtId="2" fontId="0" fillId="0" borderId="3" xfId="0" applyNumberFormat="1" applyFont="1" applyFill="1" applyBorder="1" applyAlignment="1" applyProtection="1">
      <alignment vertical="top"/>
      <protection locked="0"/>
    </xf>
    <xf numFmtId="2" fontId="0" fillId="0" borderId="5" xfId="0" applyNumberFormat="1" applyBorder="1"/>
    <xf numFmtId="0" fontId="0" fillId="0" borderId="0" xfId="0" applyAlignment="1">
      <alignment horizontal="center"/>
    </xf>
    <xf numFmtId="0" fontId="2" fillId="0" borderId="3" xfId="0" applyFont="1" applyBorder="1"/>
    <xf numFmtId="0" fontId="2" fillId="0" borderId="4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8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J58"/>
  <sheetViews>
    <sheetView tabSelected="1" topLeftCell="A13" workbookViewId="0">
      <selection activeCell="F21" sqref="F21"/>
    </sheetView>
  </sheetViews>
  <sheetFormatPr defaultRowHeight="15" x14ac:dyDescent="0.25"/>
  <cols>
    <col min="1" max="1" width="16.5703125" bestFit="1" customWidth="1"/>
    <col min="2" max="3" width="16.5703125" customWidth="1"/>
    <col min="4" max="4" width="2.28515625" customWidth="1"/>
    <col min="5" max="6" width="16.5703125" customWidth="1"/>
    <col min="7" max="7" width="2.140625" customWidth="1"/>
    <col min="8" max="9" width="16.5703125" customWidth="1"/>
    <col min="10" max="10" width="2.140625" customWidth="1"/>
    <col min="11" max="11" width="16.140625" bestFit="1" customWidth="1"/>
    <col min="13" max="13" width="2.140625" customWidth="1"/>
    <col min="14" max="14" width="16.140625" bestFit="1" customWidth="1"/>
    <col min="16" max="16" width="2.28515625" customWidth="1"/>
    <col min="17" max="17" width="16.5703125" bestFit="1" customWidth="1"/>
    <col min="19" max="19" width="2.5703125" customWidth="1"/>
    <col min="20" max="20" width="21" customWidth="1"/>
    <col min="22" max="22" width="2" customWidth="1"/>
    <col min="23" max="23" width="12.85546875" bestFit="1" customWidth="1"/>
    <col min="25" max="25" width="2.28515625" customWidth="1"/>
    <col min="26" max="26" width="15.28515625" bestFit="1" customWidth="1"/>
    <col min="29" max="29" width="9.7109375" bestFit="1" customWidth="1"/>
    <col min="30" max="30" width="12" bestFit="1" customWidth="1"/>
    <col min="31" max="31" width="21.7109375" bestFit="1" customWidth="1"/>
    <col min="32" max="32" width="15.140625" bestFit="1" customWidth="1"/>
    <col min="34" max="34" width="14.140625" bestFit="1" customWidth="1"/>
    <col min="35" max="35" width="1.7109375" customWidth="1"/>
  </cols>
  <sheetData>
    <row r="2" spans="1:36" x14ac:dyDescent="0.25">
      <c r="B2" s="47">
        <v>2017</v>
      </c>
      <c r="C2" s="48"/>
      <c r="E2" s="47">
        <v>2016</v>
      </c>
      <c r="F2" s="48"/>
      <c r="H2" s="47">
        <v>2015</v>
      </c>
      <c r="I2" s="48"/>
      <c r="K2" s="47">
        <v>2014</v>
      </c>
      <c r="L2" s="48"/>
      <c r="M2" s="1"/>
      <c r="N2" s="47">
        <v>2013</v>
      </c>
      <c r="O2" s="48"/>
      <c r="P2" s="1"/>
      <c r="Q2" s="47">
        <v>2012</v>
      </c>
      <c r="R2" s="48"/>
      <c r="S2" s="1"/>
      <c r="T2" s="47">
        <v>2011</v>
      </c>
      <c r="U2" s="48"/>
      <c r="V2" s="1"/>
      <c r="W2" s="47">
        <v>2010</v>
      </c>
      <c r="X2" s="48"/>
      <c r="Y2" s="1"/>
      <c r="Z2" s="47">
        <v>2009</v>
      </c>
      <c r="AA2" s="48"/>
      <c r="AB2" s="44"/>
      <c r="AC2" s="44"/>
    </row>
    <row r="3" spans="1:36" x14ac:dyDescent="0.25">
      <c r="A3" t="s">
        <v>29</v>
      </c>
      <c r="B3" s="45" t="s">
        <v>45</v>
      </c>
      <c r="C3" s="46"/>
      <c r="E3" s="45" t="s">
        <v>45</v>
      </c>
      <c r="F3" s="46"/>
      <c r="H3" s="45" t="s">
        <v>45</v>
      </c>
      <c r="I3" s="46"/>
      <c r="K3" s="45" t="s">
        <v>20</v>
      </c>
      <c r="L3" s="46"/>
      <c r="M3" s="10"/>
      <c r="N3" s="45" t="s">
        <v>20</v>
      </c>
      <c r="O3" s="46"/>
      <c r="P3" s="10"/>
      <c r="Q3" s="45" t="s">
        <v>20</v>
      </c>
      <c r="R3" s="46"/>
      <c r="S3" s="10"/>
      <c r="T3" s="45" t="s">
        <v>24</v>
      </c>
      <c r="U3" s="46"/>
      <c r="V3" s="10"/>
      <c r="W3" s="45" t="s">
        <v>0</v>
      </c>
      <c r="X3" s="46"/>
      <c r="Y3" s="10"/>
      <c r="Z3" s="45" t="s">
        <v>0</v>
      </c>
      <c r="AA3" s="46"/>
      <c r="AC3" t="s">
        <v>55</v>
      </c>
      <c r="AD3" t="s">
        <v>56</v>
      </c>
      <c r="AE3" t="s">
        <v>57</v>
      </c>
      <c r="AF3" t="s">
        <v>58</v>
      </c>
      <c r="AH3" t="s">
        <v>59</v>
      </c>
      <c r="AJ3" t="s">
        <v>60</v>
      </c>
    </row>
    <row r="4" spans="1:36" x14ac:dyDescent="0.25">
      <c r="B4" s="3"/>
      <c r="C4" s="4"/>
      <c r="E4" s="3"/>
      <c r="F4" s="4"/>
      <c r="H4" s="3"/>
      <c r="I4" s="4"/>
      <c r="K4" s="3"/>
      <c r="L4" s="4"/>
      <c r="N4" s="3"/>
      <c r="O4" s="4"/>
      <c r="Q4" s="3"/>
      <c r="R4" s="4"/>
      <c r="T4" s="3"/>
      <c r="U4" s="4"/>
      <c r="W4" s="3"/>
      <c r="X4" s="4"/>
      <c r="Z4" s="3"/>
      <c r="AA4" s="4"/>
      <c r="AD4" t="s">
        <v>61</v>
      </c>
      <c r="AE4" t="s">
        <v>62</v>
      </c>
      <c r="AF4" t="s">
        <v>63</v>
      </c>
      <c r="AH4" t="s">
        <v>64</v>
      </c>
      <c r="AJ4">
        <v>-64</v>
      </c>
    </row>
    <row r="5" spans="1:36" x14ac:dyDescent="0.25">
      <c r="B5" s="5" t="s">
        <v>46</v>
      </c>
      <c r="C5" s="25">
        <v>2297</v>
      </c>
      <c r="E5" s="33" t="s">
        <v>51</v>
      </c>
      <c r="F5" s="25">
        <v>2171</v>
      </c>
      <c r="H5" s="5" t="s">
        <v>46</v>
      </c>
      <c r="I5" s="25">
        <v>2050</v>
      </c>
      <c r="K5" s="5" t="s">
        <v>1</v>
      </c>
      <c r="L5" s="6">
        <v>2041</v>
      </c>
      <c r="M5" s="2"/>
      <c r="N5" s="3" t="s">
        <v>4</v>
      </c>
      <c r="O5" s="4">
        <v>2039</v>
      </c>
      <c r="Q5" s="3" t="s">
        <v>15</v>
      </c>
      <c r="R5" s="4">
        <v>2116.52</v>
      </c>
      <c r="T5" s="3" t="s">
        <v>18</v>
      </c>
      <c r="U5" s="4">
        <v>2119.04</v>
      </c>
      <c r="W5" s="3" t="s">
        <v>18</v>
      </c>
      <c r="X5" s="4">
        <v>1829</v>
      </c>
      <c r="Z5" s="3" t="s">
        <v>34</v>
      </c>
      <c r="AA5" s="4">
        <v>1930</v>
      </c>
      <c r="AC5">
        <v>2119.04</v>
      </c>
      <c r="AD5">
        <v>133</v>
      </c>
      <c r="AE5">
        <v>281832.32000000001</v>
      </c>
      <c r="AF5">
        <v>53.377333333333333</v>
      </c>
      <c r="AH5">
        <v>8.8962222222222227</v>
      </c>
      <c r="AJ5">
        <v>569.35822222222225</v>
      </c>
    </row>
    <row r="6" spans="1:36" x14ac:dyDescent="0.25">
      <c r="B6" s="5" t="s">
        <v>65</v>
      </c>
      <c r="C6" s="25">
        <v>2249</v>
      </c>
      <c r="E6" s="5" t="s">
        <v>52</v>
      </c>
      <c r="F6" s="25">
        <v>2137</v>
      </c>
      <c r="H6" s="5" t="s">
        <v>47</v>
      </c>
      <c r="I6" s="25">
        <v>2002</v>
      </c>
      <c r="K6" s="5" t="s">
        <v>2</v>
      </c>
      <c r="L6" s="6">
        <v>1996</v>
      </c>
      <c r="M6" s="2"/>
      <c r="N6" s="3" t="s">
        <v>1</v>
      </c>
      <c r="O6" s="4">
        <v>1990</v>
      </c>
      <c r="Q6" s="3" t="s">
        <v>16</v>
      </c>
      <c r="R6" s="4">
        <v>2082.09</v>
      </c>
      <c r="T6" s="3" t="s">
        <v>21</v>
      </c>
      <c r="U6" s="4">
        <v>2115.4299999999998</v>
      </c>
      <c r="W6" s="3" t="s">
        <v>25</v>
      </c>
      <c r="X6" s="4">
        <v>1746</v>
      </c>
      <c r="Z6" s="3" t="s">
        <v>35</v>
      </c>
      <c r="AA6" s="4">
        <v>1808</v>
      </c>
    </row>
    <row r="7" spans="1:36" x14ac:dyDescent="0.25">
      <c r="B7" s="5" t="s">
        <v>66</v>
      </c>
      <c r="C7" s="25">
        <v>2199</v>
      </c>
      <c r="E7" s="5" t="s">
        <v>53</v>
      </c>
      <c r="F7" s="25">
        <v>2066</v>
      </c>
      <c r="H7" s="5" t="s">
        <v>4</v>
      </c>
      <c r="I7" s="25">
        <v>1979</v>
      </c>
      <c r="K7" s="5" t="s">
        <v>3</v>
      </c>
      <c r="L7" s="6">
        <v>1932</v>
      </c>
      <c r="M7" s="2"/>
      <c r="N7" s="3" t="s">
        <v>12</v>
      </c>
      <c r="O7" s="4">
        <v>1937</v>
      </c>
      <c r="Q7" s="3" t="s">
        <v>17</v>
      </c>
      <c r="R7" s="4">
        <v>2004.74</v>
      </c>
      <c r="T7" s="3" t="s">
        <v>17</v>
      </c>
      <c r="U7" s="4">
        <v>2024.24</v>
      </c>
      <c r="W7" s="3" t="s">
        <v>26</v>
      </c>
      <c r="X7" s="4">
        <v>1681</v>
      </c>
      <c r="Z7" s="3" t="s">
        <v>31</v>
      </c>
      <c r="AA7" s="4">
        <v>1807</v>
      </c>
      <c r="AB7" t="s">
        <v>30</v>
      </c>
    </row>
    <row r="8" spans="1:36" x14ac:dyDescent="0.25">
      <c r="B8" s="5" t="s">
        <v>4</v>
      </c>
      <c r="C8" s="25">
        <v>2162</v>
      </c>
      <c r="E8" s="5" t="s">
        <v>4</v>
      </c>
      <c r="F8" s="25">
        <v>1998</v>
      </c>
      <c r="H8" s="5" t="s">
        <v>48</v>
      </c>
      <c r="I8" s="25">
        <v>1909</v>
      </c>
      <c r="K8" s="5" t="s">
        <v>4</v>
      </c>
      <c r="L8" s="6">
        <v>1837</v>
      </c>
      <c r="M8" s="2"/>
      <c r="N8" s="3" t="s">
        <v>2</v>
      </c>
      <c r="O8" s="4">
        <v>1923</v>
      </c>
      <c r="Q8" s="3" t="s">
        <v>18</v>
      </c>
      <c r="R8" s="4">
        <v>1981.27</v>
      </c>
      <c r="T8" s="3" t="s">
        <v>16</v>
      </c>
      <c r="U8" s="4">
        <v>1947.9</v>
      </c>
      <c r="W8" s="3" t="s">
        <v>27</v>
      </c>
      <c r="X8" s="4">
        <v>1635</v>
      </c>
      <c r="Z8" s="3" t="s">
        <v>36</v>
      </c>
      <c r="AA8" s="4">
        <v>1761</v>
      </c>
    </row>
    <row r="9" spans="1:36" x14ac:dyDescent="0.25">
      <c r="B9" s="5" t="s">
        <v>67</v>
      </c>
      <c r="C9" s="25">
        <v>2021</v>
      </c>
      <c r="E9" s="5" t="s">
        <v>14</v>
      </c>
      <c r="F9" s="25">
        <v>1884</v>
      </c>
      <c r="H9" s="5" t="s">
        <v>2</v>
      </c>
      <c r="I9" s="25">
        <v>1867</v>
      </c>
      <c r="K9" s="5" t="s">
        <v>5</v>
      </c>
      <c r="L9" s="6">
        <v>1631</v>
      </c>
      <c r="M9" s="2"/>
      <c r="N9" s="3" t="s">
        <v>13</v>
      </c>
      <c r="O9" s="4">
        <v>1872</v>
      </c>
      <c r="Q9" s="3" t="s">
        <v>4</v>
      </c>
      <c r="R9" s="4">
        <v>1881.93</v>
      </c>
      <c r="T9" s="3" t="s">
        <v>23</v>
      </c>
      <c r="U9" s="4">
        <v>1906.44</v>
      </c>
      <c r="W9" s="3" t="s">
        <v>28</v>
      </c>
      <c r="X9" s="4">
        <v>1627</v>
      </c>
      <c r="Z9" s="3" t="s">
        <v>32</v>
      </c>
      <c r="AA9" s="4">
        <v>1726</v>
      </c>
    </row>
    <row r="10" spans="1:36" x14ac:dyDescent="0.25">
      <c r="B10" s="5" t="s">
        <v>14</v>
      </c>
      <c r="C10" s="25">
        <v>1991</v>
      </c>
      <c r="E10" s="5" t="s">
        <v>46</v>
      </c>
      <c r="F10" s="25">
        <v>177</v>
      </c>
      <c r="H10" s="5" t="s">
        <v>14</v>
      </c>
      <c r="I10" s="25">
        <v>1856</v>
      </c>
      <c r="K10" s="5" t="s">
        <v>6</v>
      </c>
      <c r="L10" s="6">
        <v>1594</v>
      </c>
      <c r="M10" s="2"/>
      <c r="N10" s="3" t="s">
        <v>14</v>
      </c>
      <c r="O10" s="4">
        <v>1736</v>
      </c>
      <c r="Q10" s="3" t="s">
        <v>19</v>
      </c>
      <c r="R10" s="4">
        <v>1683.74</v>
      </c>
      <c r="T10" s="3" t="s">
        <v>22</v>
      </c>
      <c r="U10" s="4">
        <v>1725.29</v>
      </c>
      <c r="W10" s="3"/>
      <c r="X10" s="4"/>
      <c r="Z10" s="3" t="s">
        <v>33</v>
      </c>
      <c r="AA10" s="4">
        <v>1538</v>
      </c>
    </row>
    <row r="11" spans="1:36" x14ac:dyDescent="0.25">
      <c r="B11" s="3"/>
      <c r="C11" s="4"/>
      <c r="E11" s="3"/>
      <c r="F11" s="4"/>
      <c r="H11" s="3"/>
      <c r="I11" s="4"/>
      <c r="K11" s="3"/>
      <c r="L11" s="4"/>
      <c r="N11" s="3"/>
      <c r="O11" s="4"/>
      <c r="Q11" s="3"/>
      <c r="R11" s="4"/>
      <c r="T11" s="3"/>
      <c r="U11" s="4"/>
      <c r="W11" s="3"/>
      <c r="X11" s="4"/>
      <c r="Z11" s="3"/>
      <c r="AA11" s="4"/>
    </row>
    <row r="12" spans="1:36" x14ac:dyDescent="0.25">
      <c r="A12" t="s">
        <v>7</v>
      </c>
      <c r="B12" s="42">
        <f>(C5*133)/5280</f>
        <v>57.860037878787878</v>
      </c>
      <c r="C12" s="6" t="s">
        <v>8</v>
      </c>
      <c r="E12" s="42">
        <f>(F5*133)/5280</f>
        <v>54.686174242424244</v>
      </c>
      <c r="F12" s="6" t="s">
        <v>8</v>
      </c>
      <c r="H12" s="5">
        <v>51.64</v>
      </c>
      <c r="I12" s="6" t="s">
        <v>8</v>
      </c>
      <c r="K12" s="5">
        <v>51.41</v>
      </c>
      <c r="L12" s="6" t="s">
        <v>8</v>
      </c>
      <c r="M12" s="2"/>
      <c r="N12" s="3">
        <v>51.36</v>
      </c>
      <c r="O12" s="4" t="s">
        <v>8</v>
      </c>
      <c r="Q12" s="3">
        <v>53.31</v>
      </c>
      <c r="R12" s="4" t="s">
        <v>8</v>
      </c>
      <c r="T12" s="3">
        <v>53.38</v>
      </c>
      <c r="U12" s="4" t="s">
        <v>8</v>
      </c>
      <c r="W12" s="3">
        <v>46.07</v>
      </c>
      <c r="X12" s="4" t="s">
        <v>8</v>
      </c>
      <c r="Z12" s="3">
        <v>48.62</v>
      </c>
      <c r="AA12" s="4" t="s">
        <v>8</v>
      </c>
    </row>
    <row r="13" spans="1:36" x14ac:dyDescent="0.25">
      <c r="A13" t="s">
        <v>9</v>
      </c>
      <c r="B13" s="7">
        <f>B12/6</f>
        <v>9.6433396464646464</v>
      </c>
      <c r="C13" s="4" t="s">
        <v>10</v>
      </c>
      <c r="E13" s="7">
        <f>E12/6</f>
        <v>9.1143623737373733</v>
      </c>
      <c r="F13" s="4" t="s">
        <v>10</v>
      </c>
      <c r="H13" s="7">
        <v>8.61</v>
      </c>
      <c r="I13" s="4" t="s">
        <v>10</v>
      </c>
      <c r="K13" s="7">
        <v>8.57</v>
      </c>
      <c r="L13" s="4" t="s">
        <v>10</v>
      </c>
      <c r="N13" s="3">
        <v>8.56</v>
      </c>
      <c r="O13" s="4" t="s">
        <v>10</v>
      </c>
      <c r="Q13" s="3">
        <v>8.89</v>
      </c>
      <c r="R13" s="4" t="s">
        <v>10</v>
      </c>
      <c r="T13" s="3">
        <v>8.9</v>
      </c>
      <c r="U13" s="4" t="s">
        <v>10</v>
      </c>
      <c r="W13" s="3">
        <v>7.68</v>
      </c>
      <c r="X13" s="4" t="s">
        <v>10</v>
      </c>
      <c r="Z13" s="3">
        <v>8.1</v>
      </c>
      <c r="AA13" s="4" t="s">
        <v>10</v>
      </c>
    </row>
    <row r="14" spans="1:36" x14ac:dyDescent="0.25">
      <c r="A14" t="s">
        <v>11</v>
      </c>
      <c r="B14" s="43">
        <f>B13*64</f>
        <v>617.17373737373737</v>
      </c>
      <c r="C14" s="9" t="s">
        <v>10</v>
      </c>
      <c r="E14" s="43">
        <f>E13*64</f>
        <v>583.31919191919189</v>
      </c>
      <c r="F14" s="9" t="s">
        <v>10</v>
      </c>
      <c r="H14" s="18">
        <v>550.80999999999995</v>
      </c>
      <c r="I14" s="9" t="s">
        <v>10</v>
      </c>
      <c r="K14" s="8">
        <v>548.39</v>
      </c>
      <c r="L14" s="9" t="s">
        <v>10</v>
      </c>
      <c r="N14" s="8">
        <v>547.85</v>
      </c>
      <c r="O14" s="9" t="s">
        <v>10</v>
      </c>
      <c r="Q14" s="8">
        <v>568.67999999999995</v>
      </c>
      <c r="R14" s="9" t="s">
        <v>10</v>
      </c>
      <c r="T14" s="8">
        <v>569.36</v>
      </c>
      <c r="U14" s="9" t="s">
        <v>10</v>
      </c>
      <c r="W14" s="8">
        <v>491.43</v>
      </c>
      <c r="X14" s="9" t="s">
        <v>10</v>
      </c>
      <c r="Z14" s="8">
        <v>518.57000000000005</v>
      </c>
      <c r="AA14" s="9" t="s">
        <v>10</v>
      </c>
    </row>
    <row r="17" spans="11:27" x14ac:dyDescent="0.25">
      <c r="K17" s="49" t="s">
        <v>44</v>
      </c>
      <c r="L17" s="49"/>
      <c r="M17" s="49"/>
      <c r="N17" s="49"/>
      <c r="O17" s="49"/>
      <c r="P17" s="49"/>
      <c r="Q17" s="49"/>
    </row>
    <row r="18" spans="11:27" x14ac:dyDescent="0.25">
      <c r="K18" s="26"/>
      <c r="L18" s="27"/>
      <c r="M18" s="27"/>
      <c r="N18" s="35" t="s">
        <v>41</v>
      </c>
      <c r="O18" s="30" t="s">
        <v>42</v>
      </c>
      <c r="P18" s="30"/>
      <c r="Q18" s="16" t="s">
        <v>43</v>
      </c>
    </row>
    <row r="19" spans="11:27" x14ac:dyDescent="0.25">
      <c r="K19" s="34" t="s">
        <v>51</v>
      </c>
      <c r="L19" s="13"/>
      <c r="M19" s="13"/>
      <c r="N19" s="39">
        <v>2171</v>
      </c>
      <c r="O19" s="13">
        <v>1</v>
      </c>
      <c r="P19" s="13"/>
      <c r="Q19" s="41">
        <f>N19/O19</f>
        <v>2171</v>
      </c>
    </row>
    <row r="20" spans="11:27" x14ac:dyDescent="0.25">
      <c r="K20" s="3" t="s">
        <v>17</v>
      </c>
      <c r="L20" s="13"/>
      <c r="M20" s="13"/>
      <c r="N20" s="37">
        <v>4028.98</v>
      </c>
      <c r="O20" s="31">
        <v>2</v>
      </c>
      <c r="P20" s="31"/>
      <c r="Q20" s="17">
        <f>N20/O20</f>
        <v>2014.49</v>
      </c>
    </row>
    <row r="21" spans="11:27" x14ac:dyDescent="0.25">
      <c r="K21" s="3" t="s">
        <v>54</v>
      </c>
      <c r="L21" s="13"/>
      <c r="M21" s="13"/>
      <c r="N21" s="37">
        <f>11605.31+2002+2137+C6</f>
        <v>17993.309999999998</v>
      </c>
      <c r="O21" s="31">
        <v>9</v>
      </c>
      <c r="P21" s="31"/>
      <c r="Q21" s="17">
        <f>N21/O21</f>
        <v>1999.2566666666664</v>
      </c>
      <c r="T21" s="22"/>
      <c r="U21" s="23"/>
      <c r="V21" s="23"/>
      <c r="W21" s="24"/>
      <c r="X21" s="24"/>
      <c r="Y21" s="24"/>
      <c r="Z21" s="24"/>
      <c r="AA21" s="24"/>
    </row>
    <row r="22" spans="11:27" x14ac:dyDescent="0.25">
      <c r="K22" s="3" t="s">
        <v>40</v>
      </c>
      <c r="L22" s="13"/>
      <c r="M22" s="13"/>
      <c r="N22" s="37">
        <f>7664.37+1979+1998+C7</f>
        <v>13840.369999999999</v>
      </c>
      <c r="O22" s="31">
        <v>7</v>
      </c>
      <c r="P22" s="31"/>
      <c r="Q22" s="17">
        <f>N22/O22</f>
        <v>1977.1957142857141</v>
      </c>
    </row>
    <row r="23" spans="11:27" x14ac:dyDescent="0.25">
      <c r="K23" s="3" t="s">
        <v>49</v>
      </c>
      <c r="L23" s="13"/>
      <c r="M23" s="13"/>
      <c r="N23" s="37">
        <f>11751.95+1909+C10</f>
        <v>15651.95</v>
      </c>
      <c r="O23" s="31">
        <v>8</v>
      </c>
      <c r="P23" s="31"/>
      <c r="Q23" s="17">
        <f>N23/O23</f>
        <v>1956.4937500000001</v>
      </c>
    </row>
    <row r="24" spans="11:27" x14ac:dyDescent="0.25">
      <c r="K24" s="3" t="s">
        <v>39</v>
      </c>
      <c r="L24" s="13"/>
      <c r="M24" s="13"/>
      <c r="N24" s="37">
        <f>9583.99+1867+C7</f>
        <v>13649.99</v>
      </c>
      <c r="O24" s="31">
        <v>7</v>
      </c>
      <c r="P24" s="31"/>
      <c r="Q24" s="17">
        <f>N24/O24</f>
        <v>1949.9985714285715</v>
      </c>
    </row>
    <row r="25" spans="11:27" x14ac:dyDescent="0.25">
      <c r="K25" s="3" t="s">
        <v>38</v>
      </c>
      <c r="L25" s="13"/>
      <c r="M25" s="13"/>
      <c r="N25" s="37">
        <v>3676</v>
      </c>
      <c r="O25" s="31">
        <v>2</v>
      </c>
      <c r="P25" s="31"/>
      <c r="Q25" s="17">
        <f>N25/O25</f>
        <v>1838</v>
      </c>
    </row>
    <row r="26" spans="11:27" x14ac:dyDescent="0.25">
      <c r="K26" s="3" t="s">
        <v>37</v>
      </c>
      <c r="L26" s="13"/>
      <c r="M26" s="13"/>
      <c r="N26" s="37">
        <f>3330+1856+1884+C9</f>
        <v>9091</v>
      </c>
      <c r="O26" s="31">
        <v>5</v>
      </c>
      <c r="P26" s="31"/>
      <c r="Q26" s="17">
        <f>N26/O26</f>
        <v>1818.2</v>
      </c>
    </row>
    <row r="27" spans="11:27" x14ac:dyDescent="0.25">
      <c r="K27" s="3" t="s">
        <v>19</v>
      </c>
      <c r="L27" s="13"/>
      <c r="M27" s="13"/>
      <c r="N27" s="37">
        <v>3555.74</v>
      </c>
      <c r="O27" s="31">
        <v>2</v>
      </c>
      <c r="P27" s="31"/>
      <c r="Q27" s="17">
        <f>N27/O27</f>
        <v>1777.87</v>
      </c>
    </row>
    <row r="28" spans="11:27" x14ac:dyDescent="0.25">
      <c r="K28" s="3" t="s">
        <v>36</v>
      </c>
      <c r="L28" s="13"/>
      <c r="M28" s="13"/>
      <c r="N28" s="37">
        <v>1761</v>
      </c>
      <c r="O28" s="31">
        <v>1</v>
      </c>
      <c r="P28" s="31"/>
      <c r="Q28" s="17">
        <f>N28/O28</f>
        <v>1761</v>
      </c>
    </row>
    <row r="29" spans="11:27" x14ac:dyDescent="0.25">
      <c r="K29" s="3" t="s">
        <v>32</v>
      </c>
      <c r="L29" s="13"/>
      <c r="M29" s="13"/>
      <c r="N29" s="37">
        <v>1726</v>
      </c>
      <c r="O29" s="31">
        <v>1</v>
      </c>
      <c r="P29" s="31"/>
      <c r="Q29" s="17">
        <f>N29/O29</f>
        <v>1726</v>
      </c>
    </row>
    <row r="30" spans="11:27" x14ac:dyDescent="0.25">
      <c r="K30" s="3" t="s">
        <v>22</v>
      </c>
      <c r="L30" s="13"/>
      <c r="M30" s="13"/>
      <c r="N30" s="37">
        <v>1725.29</v>
      </c>
      <c r="O30" s="31">
        <v>1</v>
      </c>
      <c r="P30" s="31"/>
      <c r="Q30" s="17">
        <f>N30/O30</f>
        <v>1725.29</v>
      </c>
    </row>
    <row r="31" spans="11:27" x14ac:dyDescent="0.25">
      <c r="K31" s="3" t="s">
        <v>5</v>
      </c>
      <c r="L31" s="13"/>
      <c r="M31" s="13"/>
      <c r="N31" s="37">
        <v>1631</v>
      </c>
      <c r="O31" s="31">
        <v>1</v>
      </c>
      <c r="P31" s="31"/>
      <c r="Q31" s="17">
        <f>N31/O31</f>
        <v>1631</v>
      </c>
    </row>
    <row r="32" spans="11:27" x14ac:dyDescent="0.25">
      <c r="K32" s="3" t="s">
        <v>28</v>
      </c>
      <c r="L32" s="13"/>
      <c r="M32" s="13"/>
      <c r="N32" s="37">
        <v>3165</v>
      </c>
      <c r="O32" s="31">
        <v>2</v>
      </c>
      <c r="P32" s="31"/>
      <c r="Q32" s="17">
        <f>N32/O32</f>
        <v>1582.5</v>
      </c>
    </row>
    <row r="33" spans="11:17" x14ac:dyDescent="0.25">
      <c r="K33" s="38" t="s">
        <v>46</v>
      </c>
      <c r="L33" s="36"/>
      <c r="M33" s="36"/>
      <c r="N33" s="40">
        <f>2227+C5</f>
        <v>4524</v>
      </c>
      <c r="O33" s="32">
        <v>3</v>
      </c>
      <c r="P33" s="32"/>
      <c r="Q33" s="21">
        <f>N33/O33</f>
        <v>1508</v>
      </c>
    </row>
    <row r="34" spans="11:17" x14ac:dyDescent="0.25">
      <c r="K34" s="11"/>
    </row>
    <row r="35" spans="11:17" x14ac:dyDescent="0.25">
      <c r="K35" s="11"/>
    </row>
    <row r="36" spans="11:17" x14ac:dyDescent="0.25">
      <c r="K36" s="11"/>
    </row>
    <row r="37" spans="11:17" x14ac:dyDescent="0.25">
      <c r="K37" s="11"/>
    </row>
    <row r="38" spans="11:17" x14ac:dyDescent="0.25">
      <c r="K38" s="11"/>
    </row>
    <row r="39" spans="11:17" x14ac:dyDescent="0.25">
      <c r="K39" s="11"/>
    </row>
    <row r="40" spans="11:17" x14ac:dyDescent="0.25">
      <c r="K40" s="11"/>
    </row>
    <row r="41" spans="11:17" x14ac:dyDescent="0.25">
      <c r="K41" s="11"/>
    </row>
    <row r="42" spans="11:17" x14ac:dyDescent="0.25">
      <c r="K42" s="11"/>
    </row>
    <row r="43" spans="11:17" x14ac:dyDescent="0.25">
      <c r="K43" s="2"/>
    </row>
    <row r="44" spans="11:17" x14ac:dyDescent="0.25">
      <c r="K44" s="11"/>
    </row>
    <row r="45" spans="11:17" x14ac:dyDescent="0.25">
      <c r="K45" s="2"/>
    </row>
    <row r="46" spans="11:17" x14ac:dyDescent="0.25">
      <c r="K46" s="11"/>
    </row>
    <row r="47" spans="11:17" x14ac:dyDescent="0.25">
      <c r="K47" s="11"/>
    </row>
    <row r="48" spans="11:17" x14ac:dyDescent="0.25">
      <c r="K48" s="11"/>
    </row>
    <row r="49" spans="11:11" x14ac:dyDescent="0.25">
      <c r="K49" s="2"/>
    </row>
    <row r="50" spans="11:11" x14ac:dyDescent="0.25">
      <c r="K50" s="11"/>
    </row>
    <row r="51" spans="11:11" x14ac:dyDescent="0.25">
      <c r="K51" s="11"/>
    </row>
    <row r="52" spans="11:11" x14ac:dyDescent="0.25">
      <c r="K52" s="2"/>
    </row>
    <row r="53" spans="11:11" x14ac:dyDescent="0.25">
      <c r="K53" s="2"/>
    </row>
    <row r="54" spans="11:11" x14ac:dyDescent="0.25">
      <c r="K54" s="11"/>
    </row>
    <row r="55" spans="11:11" x14ac:dyDescent="0.25">
      <c r="K55" s="11"/>
    </row>
    <row r="56" spans="11:11" x14ac:dyDescent="0.25">
      <c r="K56" s="11"/>
    </row>
    <row r="57" spans="11:11" x14ac:dyDescent="0.25">
      <c r="K57" s="11"/>
    </row>
    <row r="58" spans="11:11" x14ac:dyDescent="0.25">
      <c r="K58" s="11"/>
    </row>
  </sheetData>
  <sortState ref="K19:Q33">
    <sortCondition descending="1" ref="Q19:Q33"/>
  </sortState>
  <mergeCells count="20">
    <mergeCell ref="B2:C2"/>
    <mergeCell ref="B3:C3"/>
    <mergeCell ref="K17:Q17"/>
    <mergeCell ref="E2:F2"/>
    <mergeCell ref="E3:F3"/>
    <mergeCell ref="H2:I2"/>
    <mergeCell ref="H3:I3"/>
    <mergeCell ref="AB2:AC2"/>
    <mergeCell ref="K3:L3"/>
    <mergeCell ref="N3:O3"/>
    <mergeCell ref="Q3:R3"/>
    <mergeCell ref="T3:U3"/>
    <mergeCell ref="W3:X3"/>
    <mergeCell ref="Z3:AA3"/>
    <mergeCell ref="K2:L2"/>
    <mergeCell ref="N2:O2"/>
    <mergeCell ref="Q2:R2"/>
    <mergeCell ref="T2:U2"/>
    <mergeCell ref="W2:X2"/>
    <mergeCell ref="Z2:AA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H16"/>
  <sheetViews>
    <sheetView workbookViewId="0">
      <selection activeCell="B2" sqref="B2:H16"/>
    </sheetView>
  </sheetViews>
  <sheetFormatPr defaultRowHeight="15" x14ac:dyDescent="0.25"/>
  <cols>
    <col min="2" max="2" width="26" bestFit="1" customWidth="1"/>
    <col min="3" max="3" width="10.140625" style="12" bestFit="1" customWidth="1"/>
    <col min="4" max="4" width="6.85546875" style="12" bestFit="1" customWidth="1"/>
    <col min="5" max="5" width="12.5703125" style="12" bestFit="1" customWidth="1"/>
  </cols>
  <sheetData>
    <row r="2" spans="2:8" x14ac:dyDescent="0.25">
      <c r="B2" s="26"/>
      <c r="C2" s="27"/>
      <c r="D2" s="27"/>
      <c r="E2" s="15" t="s">
        <v>41</v>
      </c>
      <c r="F2" s="30" t="s">
        <v>42</v>
      </c>
      <c r="G2" s="30"/>
      <c r="H2" s="16" t="s">
        <v>43</v>
      </c>
    </row>
    <row r="3" spans="2:8" x14ac:dyDescent="0.25">
      <c r="B3" s="28" t="s">
        <v>46</v>
      </c>
      <c r="C3" s="29"/>
      <c r="D3" s="29"/>
      <c r="E3" s="14">
        <v>2050</v>
      </c>
      <c r="F3" s="31">
        <v>1</v>
      </c>
      <c r="G3" s="31"/>
      <c r="H3" s="17">
        <f t="shared" ref="H3:H16" si="0">E3/F3</f>
        <v>2050</v>
      </c>
    </row>
    <row r="4" spans="2:8" x14ac:dyDescent="0.25">
      <c r="B4" s="3" t="s">
        <v>17</v>
      </c>
      <c r="C4" s="13"/>
      <c r="D4" s="13"/>
      <c r="E4" s="14">
        <v>4028.98</v>
      </c>
      <c r="F4" s="31">
        <v>2</v>
      </c>
      <c r="G4" s="31"/>
      <c r="H4" s="17">
        <f t="shared" si="0"/>
        <v>2014.49</v>
      </c>
    </row>
    <row r="5" spans="2:8" x14ac:dyDescent="0.25">
      <c r="B5" s="3" t="s">
        <v>49</v>
      </c>
      <c r="C5" s="13"/>
      <c r="D5" s="13"/>
      <c r="E5" s="14">
        <f>11751.95+1909</f>
        <v>13660.95</v>
      </c>
      <c r="F5" s="31">
        <v>7</v>
      </c>
      <c r="G5" s="31"/>
      <c r="H5" s="17">
        <f t="shared" si="0"/>
        <v>1951.5642857142859</v>
      </c>
    </row>
    <row r="6" spans="2:8" x14ac:dyDescent="0.25">
      <c r="B6" s="3" t="s">
        <v>50</v>
      </c>
      <c r="C6" s="13"/>
      <c r="D6" s="13"/>
      <c r="E6" s="14">
        <f>11605.31+2002</f>
        <v>13607.31</v>
      </c>
      <c r="F6" s="31">
        <v>7</v>
      </c>
      <c r="G6" s="31"/>
      <c r="H6" s="17">
        <f t="shared" si="0"/>
        <v>1943.9014285714286</v>
      </c>
    </row>
    <row r="7" spans="2:8" x14ac:dyDescent="0.25">
      <c r="B7" s="3" t="s">
        <v>40</v>
      </c>
      <c r="C7" s="13"/>
      <c r="D7" s="13"/>
      <c r="E7" s="14">
        <f>7664.37+1979</f>
        <v>9643.369999999999</v>
      </c>
      <c r="F7" s="31">
        <v>5</v>
      </c>
      <c r="G7" s="31"/>
      <c r="H7" s="17">
        <f t="shared" si="0"/>
        <v>1928.6739999999998</v>
      </c>
    </row>
    <row r="8" spans="2:8" x14ac:dyDescent="0.25">
      <c r="B8" s="3" t="s">
        <v>39</v>
      </c>
      <c r="C8" s="13"/>
      <c r="D8" s="13"/>
      <c r="E8" s="14">
        <f>9583.99+1867</f>
        <v>11450.99</v>
      </c>
      <c r="F8" s="31">
        <v>6</v>
      </c>
      <c r="G8" s="31"/>
      <c r="H8" s="17">
        <f t="shared" si="0"/>
        <v>1908.4983333333332</v>
      </c>
    </row>
    <row r="9" spans="2:8" x14ac:dyDescent="0.25">
      <c r="B9" s="3" t="s">
        <v>38</v>
      </c>
      <c r="C9" s="13"/>
      <c r="D9" s="13"/>
      <c r="E9" s="14">
        <v>3676</v>
      </c>
      <c r="F9" s="31">
        <v>2</v>
      </c>
      <c r="G9" s="31"/>
      <c r="H9" s="17">
        <f t="shared" si="0"/>
        <v>1838</v>
      </c>
    </row>
    <row r="10" spans="2:8" x14ac:dyDescent="0.25">
      <c r="B10" s="3" t="s">
        <v>19</v>
      </c>
      <c r="C10" s="13"/>
      <c r="D10" s="13"/>
      <c r="E10" s="14">
        <v>3555.74</v>
      </c>
      <c r="F10" s="31">
        <v>2</v>
      </c>
      <c r="G10" s="31"/>
      <c r="H10" s="17">
        <f t="shared" si="0"/>
        <v>1777.87</v>
      </c>
    </row>
    <row r="11" spans="2:8" x14ac:dyDescent="0.25">
      <c r="B11" s="3" t="s">
        <v>36</v>
      </c>
      <c r="C11" s="13"/>
      <c r="D11" s="13"/>
      <c r="E11" s="14">
        <v>1761</v>
      </c>
      <c r="F11" s="31">
        <v>1</v>
      </c>
      <c r="G11" s="31"/>
      <c r="H11" s="17">
        <f t="shared" si="0"/>
        <v>1761</v>
      </c>
    </row>
    <row r="12" spans="2:8" x14ac:dyDescent="0.25">
      <c r="B12" s="3" t="s">
        <v>37</v>
      </c>
      <c r="C12" s="13"/>
      <c r="D12" s="13"/>
      <c r="E12" s="14">
        <f>3330+1856</f>
        <v>5186</v>
      </c>
      <c r="F12" s="31">
        <v>3</v>
      </c>
      <c r="G12" s="31"/>
      <c r="H12" s="17">
        <f t="shared" si="0"/>
        <v>1728.6666666666667</v>
      </c>
    </row>
    <row r="13" spans="2:8" x14ac:dyDescent="0.25">
      <c r="B13" s="3" t="s">
        <v>32</v>
      </c>
      <c r="C13" s="13"/>
      <c r="D13" s="13"/>
      <c r="E13" s="14">
        <v>1726</v>
      </c>
      <c r="F13" s="31">
        <v>1</v>
      </c>
      <c r="G13" s="31"/>
      <c r="H13" s="17">
        <f t="shared" si="0"/>
        <v>1726</v>
      </c>
    </row>
    <row r="14" spans="2:8" x14ac:dyDescent="0.25">
      <c r="B14" s="3" t="s">
        <v>22</v>
      </c>
      <c r="C14" s="13"/>
      <c r="D14" s="13"/>
      <c r="E14" s="14">
        <v>1725.29</v>
      </c>
      <c r="F14" s="31">
        <v>1</v>
      </c>
      <c r="G14" s="31"/>
      <c r="H14" s="17">
        <f t="shared" si="0"/>
        <v>1725.29</v>
      </c>
    </row>
    <row r="15" spans="2:8" x14ac:dyDescent="0.25">
      <c r="B15" s="3" t="s">
        <v>5</v>
      </c>
      <c r="C15" s="13"/>
      <c r="D15" s="13"/>
      <c r="E15" s="14">
        <v>1631</v>
      </c>
      <c r="F15" s="31">
        <v>1</v>
      </c>
      <c r="G15" s="31"/>
      <c r="H15" s="17">
        <f t="shared" si="0"/>
        <v>1631</v>
      </c>
    </row>
    <row r="16" spans="2:8" x14ac:dyDescent="0.25">
      <c r="B16" s="18" t="s">
        <v>28</v>
      </c>
      <c r="C16" s="19"/>
      <c r="D16" s="19"/>
      <c r="E16" s="20">
        <v>3165</v>
      </c>
      <c r="F16" s="32">
        <v>2</v>
      </c>
      <c r="G16" s="32"/>
      <c r="H16" s="17">
        <f t="shared" si="0"/>
        <v>1582.5</v>
      </c>
    </row>
  </sheetData>
  <sortState ref="B2:H16">
    <sortCondition descending="1" ref="H2:H16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 and Catherine Whorton</dc:creator>
  <cp:lastModifiedBy>Andy and Catherine Whorton</cp:lastModifiedBy>
  <dcterms:created xsi:type="dcterms:W3CDTF">2014-08-29T16:55:01Z</dcterms:created>
  <dcterms:modified xsi:type="dcterms:W3CDTF">2017-11-20T19:13:26Z</dcterms:modified>
</cp:coreProperties>
</file>